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'1кв'!$A$1:$E$55</definedName>
    <definedName name="_xlnm.Print_Area" localSheetId="1">'2кв'!$A$1:$E$60</definedName>
    <definedName name="_xlnm.Print_Area" localSheetId="2">'3кв'!$A$1:$E$57</definedName>
    <definedName name="_xlnm.Print_Area" localSheetId="3">'4кв'!$A$1:$E$55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C28" i="27" l="1"/>
  <c r="C31" i="27"/>
  <c r="C30" i="27"/>
  <c r="C21" i="27"/>
  <c r="C22" i="27"/>
  <c r="C23" i="27"/>
  <c r="C24" i="27"/>
  <c r="C25" i="27"/>
  <c r="C26" i="27"/>
  <c r="D26" i="27" s="1"/>
  <c r="C13" i="27"/>
  <c r="C6" i="27"/>
  <c r="C39" i="27"/>
  <c r="E32" i="26" l="1"/>
  <c r="E30" i="26"/>
  <c r="B53" i="26"/>
  <c r="B52" i="26"/>
  <c r="B51" i="26"/>
  <c r="E23" i="26"/>
  <c r="E22" i="26"/>
  <c r="B54" i="26" l="1"/>
  <c r="E34" i="25"/>
  <c r="E31" i="25"/>
  <c r="E31" i="24" l="1"/>
  <c r="E32" i="24"/>
  <c r="E33" i="24"/>
  <c r="C27" i="27" s="1"/>
  <c r="E34" i="24"/>
  <c r="E35" i="24"/>
  <c r="E30" i="24"/>
  <c r="B55" i="25" l="1"/>
  <c r="B54" i="25"/>
  <c r="B53" i="25"/>
  <c r="E23" i="25"/>
  <c r="E22" i="25"/>
  <c r="B58" i="24"/>
  <c r="C16" i="27" s="1"/>
  <c r="B57" i="24"/>
  <c r="C15" i="27" s="1"/>
  <c r="B56" i="24"/>
  <c r="C14" i="27" s="1"/>
  <c r="C17" i="27" s="1"/>
  <c r="E23" i="24"/>
  <c r="C20" i="27" s="1"/>
  <c r="E22" i="24"/>
  <c r="E37" i="24" l="1"/>
  <c r="C19" i="27"/>
  <c r="C33" i="27" s="1"/>
  <c r="C34" i="27" s="1"/>
  <c r="B59" i="24"/>
  <c r="B56" i="25"/>
  <c r="E29" i="23"/>
  <c r="E30" i="23"/>
  <c r="B53" i="23" l="1"/>
  <c r="B52" i="23"/>
  <c r="B51" i="23"/>
  <c r="E23" i="23"/>
  <c r="E22" i="23"/>
  <c r="E32" i="23" l="1"/>
  <c r="B54" i="23"/>
  <c r="B55" i="23" s="1"/>
  <c r="B53" i="24" s="1"/>
  <c r="B60" i="24" s="1"/>
  <c r="B50" i="25" s="1"/>
  <c r="B57" i="25" s="1"/>
  <c r="B48" i="26" s="1"/>
  <c r="B55" i="26" s="1"/>
</calcChain>
</file>

<file path=xl/sharedStrings.xml><?xml version="1.0" encoding="utf-8"?>
<sst xmlns="http://schemas.openxmlformats.org/spreadsheetml/2006/main" count="359" uniqueCount="127">
  <si>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</si>
  <si>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</si>
  <si>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</si>
  <si>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</si>
  <si>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</si>
  <si>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</si>
  <si>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</si>
  <si>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</si>
  <si>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</si>
  <si>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</si>
  <si>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</si>
  <si>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</si>
  <si>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</si>
  <si>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</si>
  <si>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</si>
  <si>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</si>
  <si>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</si>
  <si>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</si>
  <si>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</si>
  <si>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</si>
  <si>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</si>
  <si>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</si>
  <si>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</si>
  <si>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</si>
  <si>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</si>
  <si>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</si>
  <si>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</si>
  <si>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</si>
  <si>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</si>
  <si>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</si>
  <si>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</si>
  <si>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</si>
  <si>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</si>
  <si>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</si>
  <si>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</si>
  <si>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</si>
  <si>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</si>
  <si>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</si>
  <si>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</si>
  <si>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</si>
  <si>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</si>
  <si>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</si>
  <si>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 15.05.2019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</si>
  <si>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Боковой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</si>
  <si>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</si>
  <si>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Боковой Т.М.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</si>
  <si>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</si>
  <si>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</si>
  <si>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</si>
  <si>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</si>
  <si>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</si>
  <si>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</si>
  <si>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</si>
  <si>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Общая площадь квартир - 2798,9 м2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</si>
  <si>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</si>
  <si>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</si>
  <si>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</si>
  <si>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детской площадки,крепление стенда</t>
  </si>
  <si>
    <t>март</t>
  </si>
  <si>
    <t xml:space="preserve">           2. Всего за период с "01" 01 2023 г. по "31" 03 2023 г. выполнено работ (оказано услуг) на общую сумму двести девятнадцать тысяч шестьсот сорок семь рублей 68 копеек</t>
  </si>
  <si>
    <t>Исполнитель - ООО ЖКХ "Локомотив", в лице директора  Бовкун А.А.</t>
  </si>
  <si>
    <t>Предъявлено населению 224960,37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</si>
  <si>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</si>
  <si>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</si>
  <si>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</si>
  <si>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</si>
  <si>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</si>
  <si>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</si>
  <si>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урн</t>
  </si>
  <si>
    <t>сварка,ремонт турников</t>
  </si>
  <si>
    <t>заделка фановой трубы(кв42)</t>
  </si>
  <si>
    <t>покраска урн - 3 шт.(кв.4)</t>
  </si>
  <si>
    <t>апрель</t>
  </si>
  <si>
    <t>май</t>
  </si>
  <si>
    <t>июнь</t>
  </si>
  <si>
    <t xml:space="preserve">июнь </t>
  </si>
  <si>
    <t>частичный ремонт подъезда (38)</t>
  </si>
  <si>
    <t>Окраска МАФ и скамеек</t>
  </si>
  <si>
    <t>Предъявлено населению 226875,71</t>
  </si>
  <si>
    <t>замена затвора отопления</t>
  </si>
  <si>
    <t>ремонт бетониров.и облиц.плиткой площадок подъезда(смета)</t>
  </si>
  <si>
    <t>июль</t>
  </si>
  <si>
    <t>сентябрь</t>
  </si>
  <si>
    <t>Тех. Диагностирование ВДГО</t>
  </si>
  <si>
    <t xml:space="preserve">           2. Всего за период с "01" 07 2023 г. по "30" 09 2023 г. выполнено работ (оказано услуг) на общую сумму триста девять тысяч триста одиннадцать рублей 26 копеек</t>
  </si>
  <si>
    <t>Предъявлено населению 242457,43</t>
  </si>
  <si>
    <t>за 4 квартал 2023 года</t>
  </si>
  <si>
    <t>31.12.2023 г.</t>
  </si>
  <si>
    <t>4 квартал</t>
  </si>
  <si>
    <t>декабрь</t>
  </si>
  <si>
    <t>Частичная замена стояка ХВС                 (кв.47)</t>
  </si>
  <si>
    <t xml:space="preserve">           2. Всего за период с "01" 10 2023 г. по "31" 12 2023 г. выполнено работ (оказано услуг) на общую сумму двести двадцать восемь тысяч сто сорок рублей 97 копеек.</t>
  </si>
  <si>
    <t>Предъявлено населению 270886,8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</si>
  <si>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</si>
  <si>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</si>
  <si>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</si>
  <si>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</si>
  <si>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</si>
  <si>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</si>
  <si>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</si>
  <si>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</si>
  <si>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</si>
  <si>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</si>
  <si>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</si>
  <si>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</si>
  <si>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</si>
  <si>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</si>
  <si>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</si>
  <si>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</si>
  <si>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</si>
  <si>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</si>
  <si>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</si>
  <si>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</si>
  <si>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</si>
  <si>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</si>
  <si>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</si>
  <si>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</si>
  <si>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пер. Шмидта, д. 7</t>
  </si>
  <si>
    <t>Начислено всего 965180,31</t>
  </si>
  <si>
    <t>* горячая вода на СОИ - 96989,86</t>
  </si>
  <si>
    <t>* водоотведение на СОИ- 43356,82</t>
  </si>
  <si>
    <t>* холодная вода на СОИ - 12393,47</t>
  </si>
  <si>
    <t>* электроэнергия на СОИ- 29531,72</t>
  </si>
  <si>
    <t xml:space="preserve">   * Тех. Диагностирование ВДГО</t>
  </si>
  <si>
    <t xml:space="preserve">   * Ремонт бетонирования и облицовки плиткой площадок подъезда (смета)</t>
  </si>
  <si>
    <t>Непредвиденные работы 51 ч/ч</t>
  </si>
  <si>
    <t xml:space="preserve">           2. Всего за период с "01" 04 2023 г. по "30" 06 2023 г. выполнено работ (оказано услуг) на общую сумму двести двадцать четыре тысячи четыреста шестьдесят четыре рубля 97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</si>
</sst>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6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43" fontId="4" fillId="0" borderId="0" xfId="1" applyFont="1" applyAlignment="1">
      <alignment horizontal="right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/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wrapText="1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2" zoomScaleSheetLayoutView="100" workbookViewId="0">
      <selection activeCell="E29" sqref="E29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68" t="s">
        <v>9</v>
      </c>
      <c r="B1" s="68"/>
      <c r="C1" s="68"/>
      <c r="D1" s="68"/>
      <c r="E1" s="68"/>
    </row>
    <row r="2" spans="1:5" ht="33.75" customHeight="1" x14ac:dyDescent="0.25">
      <c r="A2" s="69" t="s">
        <v>10</v>
      </c>
      <c r="B2" s="70"/>
      <c r="C2" s="70"/>
      <c r="D2" s="70"/>
      <c r="E2" s="70"/>
    </row>
    <row r="3" spans="1:5" x14ac:dyDescent="0.25">
      <c r="A3" s="71" t="s">
        <v>54</v>
      </c>
      <c r="B3" s="71"/>
      <c r="C3" s="71"/>
      <c r="D3" s="71"/>
      <c r="E3" s="71"/>
    </row>
    <row r="4" spans="1:5" s="1" customFormat="1" ht="15.75" x14ac:dyDescent="0.25">
      <c r="A4" s="20" t="s">
        <v>11</v>
      </c>
      <c r="B4" s="4"/>
      <c r="C4" s="4"/>
      <c r="D4" s="72" t="s">
        <v>55</v>
      </c>
      <c r="E4" s="72"/>
    </row>
    <row r="5" spans="1:5" ht="12" customHeight="1" x14ac:dyDescent="0.25">
      <c r="A5" s="26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3" t="s">
        <v>21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67" t="s">
        <v>43</v>
      </c>
      <c r="B9" s="67"/>
      <c r="C9" s="67"/>
      <c r="D9" s="67"/>
      <c r="E9" s="67"/>
    </row>
    <row r="10" spans="1:5" ht="27.75" customHeight="1" x14ac:dyDescent="0.25">
      <c r="A10" s="75" t="s">
        <v>30</v>
      </c>
      <c r="B10" s="76"/>
      <c r="C10" s="76"/>
      <c r="D10" s="76"/>
      <c r="E10" s="76"/>
    </row>
    <row r="11" spans="1:5" ht="30.75" customHeight="1" x14ac:dyDescent="0.25">
      <c r="A11" s="67" t="s">
        <v>44</v>
      </c>
      <c r="B11" s="67"/>
      <c r="C11" s="67"/>
      <c r="D11" s="67"/>
      <c r="E11" s="67"/>
    </row>
    <row r="12" spans="1:5" x14ac:dyDescent="0.25">
      <c r="A12" s="74" t="s">
        <v>12</v>
      </c>
      <c r="B12" s="77"/>
      <c r="C12" s="77"/>
      <c r="D12" s="77"/>
      <c r="E12" s="77"/>
    </row>
    <row r="13" spans="1:5" x14ac:dyDescent="0.25">
      <c r="A13" s="67" t="s">
        <v>19</v>
      </c>
      <c r="B13" s="67"/>
      <c r="C13" s="67"/>
      <c r="D13" s="67"/>
      <c r="E13" s="67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67" t="s">
        <v>56</v>
      </c>
      <c r="B15" s="67"/>
      <c r="C15" s="67"/>
      <c r="D15" s="67"/>
      <c r="E15" s="67"/>
    </row>
    <row r="16" spans="1:5" x14ac:dyDescent="0.25">
      <c r="A16" s="74" t="s">
        <v>13</v>
      </c>
      <c r="B16" s="77"/>
      <c r="C16" s="77"/>
      <c r="D16" s="77"/>
      <c r="E16" s="77"/>
    </row>
    <row r="17" spans="1:7" ht="30" customHeight="1" x14ac:dyDescent="0.25">
      <c r="A17" s="67" t="s">
        <v>14</v>
      </c>
      <c r="B17" s="67"/>
      <c r="C17" s="67"/>
      <c r="D17" s="67"/>
      <c r="E17" s="67"/>
    </row>
    <row r="18" spans="1:7" ht="62.25" customHeight="1" x14ac:dyDescent="0.25">
      <c r="A18" s="67" t="s">
        <v>22</v>
      </c>
      <c r="B18" s="67"/>
      <c r="C18" s="67"/>
      <c r="D18" s="67"/>
      <c r="E18" s="67"/>
    </row>
    <row r="19" spans="1:7" ht="29.25" customHeight="1" x14ac:dyDescent="0.25">
      <c r="A19" s="79" t="s">
        <v>23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13.86</v>
      </c>
      <c r="E22" s="7">
        <f>D22*F20*G20</f>
        <v>116378.262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5.42</v>
      </c>
      <c r="E23" s="7">
        <f>D23*F20*G20</f>
        <v>45510.114000000001</v>
      </c>
      <c r="G23" s="17"/>
    </row>
    <row r="24" spans="1:7" ht="30" x14ac:dyDescent="0.25">
      <c r="A24" s="6" t="s">
        <v>46</v>
      </c>
      <c r="B24" s="8" t="s">
        <v>29</v>
      </c>
      <c r="C24" s="3" t="s">
        <v>47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29</v>
      </c>
      <c r="C25" s="3" t="s">
        <v>25</v>
      </c>
      <c r="D25" s="3"/>
      <c r="E25" s="18">
        <v>3572.49</v>
      </c>
      <c r="G25" s="17"/>
    </row>
    <row r="26" spans="1:7" x14ac:dyDescent="0.25">
      <c r="A26" s="6" t="s">
        <v>49</v>
      </c>
      <c r="B26" s="8" t="s">
        <v>29</v>
      </c>
      <c r="C26" s="3" t="s">
        <v>25</v>
      </c>
      <c r="D26" s="3"/>
      <c r="E26" s="18">
        <v>28179.85</v>
      </c>
      <c r="G26" s="17"/>
    </row>
    <row r="27" spans="1:7" x14ac:dyDescent="0.25">
      <c r="A27" s="6" t="s">
        <v>50</v>
      </c>
      <c r="B27" s="8" t="s">
        <v>29</v>
      </c>
      <c r="C27" s="3" t="s">
        <v>25</v>
      </c>
      <c r="D27" s="3"/>
      <c r="E27" s="18">
        <v>6348.65</v>
      </c>
      <c r="G27" s="17"/>
    </row>
    <row r="28" spans="1:7" x14ac:dyDescent="0.25">
      <c r="A28" s="6" t="s">
        <v>51</v>
      </c>
      <c r="B28" s="8" t="s">
        <v>29</v>
      </c>
      <c r="C28" s="3" t="s">
        <v>25</v>
      </c>
      <c r="D28" s="3"/>
      <c r="E28" s="2">
        <v>12552.09</v>
      </c>
      <c r="G28" s="17"/>
    </row>
    <row r="29" spans="1:7" x14ac:dyDescent="0.25">
      <c r="A29" s="6" t="s">
        <v>24</v>
      </c>
      <c r="B29" s="8" t="s">
        <v>29</v>
      </c>
      <c r="C29" s="3" t="s">
        <v>25</v>
      </c>
      <c r="D29" s="3"/>
      <c r="E29" s="7">
        <f>541.77+5620.65</f>
        <v>6162.42</v>
      </c>
      <c r="G29" s="17"/>
    </row>
    <row r="30" spans="1:7" ht="30" x14ac:dyDescent="0.25">
      <c r="A30" s="6" t="s">
        <v>57</v>
      </c>
      <c r="B30" s="8" t="s">
        <v>58</v>
      </c>
      <c r="C30" s="3" t="s">
        <v>52</v>
      </c>
      <c r="D30" s="3">
        <v>4</v>
      </c>
      <c r="E30" s="7">
        <f>D30*235.95</f>
        <v>943.8</v>
      </c>
      <c r="G30" s="17"/>
    </row>
    <row r="31" spans="1:7" x14ac:dyDescent="0.25">
      <c r="A31" s="22"/>
      <c r="B31" s="8"/>
      <c r="C31" s="23"/>
      <c r="D31" s="21"/>
      <c r="E31" s="7"/>
      <c r="G31" s="17"/>
    </row>
    <row r="32" spans="1:7" s="13" customFormat="1" ht="14.25" x14ac:dyDescent="0.2">
      <c r="A32" s="9" t="s">
        <v>26</v>
      </c>
      <c r="B32" s="10"/>
      <c r="C32" s="11"/>
      <c r="D32" s="11"/>
      <c r="E32" s="12">
        <f>SUM(E22:E31)</f>
        <v>219647.67599999998</v>
      </c>
    </row>
    <row r="34" spans="1:5" ht="29.25" customHeight="1" x14ac:dyDescent="0.25">
      <c r="A34" s="80" t="s">
        <v>59</v>
      </c>
      <c r="B34" s="80"/>
      <c r="C34" s="80"/>
      <c r="D34" s="80"/>
      <c r="E34" s="80"/>
    </row>
    <row r="35" spans="1:5" ht="29.25" customHeight="1" x14ac:dyDescent="0.25">
      <c r="A35" s="67" t="s">
        <v>18</v>
      </c>
      <c r="B35" s="67"/>
      <c r="C35" s="67"/>
      <c r="D35" s="67"/>
      <c r="E35" s="67"/>
    </row>
    <row r="36" spans="1:5" x14ac:dyDescent="0.25">
      <c r="A36" s="67" t="s">
        <v>17</v>
      </c>
      <c r="B36" s="67"/>
      <c r="C36" s="67"/>
      <c r="D36" s="67"/>
      <c r="E36" s="67"/>
    </row>
    <row r="37" spans="1:5" ht="29.25" customHeight="1" x14ac:dyDescent="0.25">
      <c r="A37" s="67" t="s">
        <v>27</v>
      </c>
      <c r="B37" s="67"/>
      <c r="C37" s="67"/>
      <c r="D37" s="67"/>
      <c r="E37" s="67"/>
    </row>
    <row r="38" spans="1:5" ht="29.25" customHeight="1" x14ac:dyDescent="0.25">
      <c r="A38" s="24"/>
      <c r="B38" s="24"/>
      <c r="C38" s="24"/>
      <c r="D38" s="24"/>
      <c r="E38" s="24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67" t="s">
        <v>15</v>
      </c>
      <c r="B40" s="67"/>
      <c r="C40" s="67"/>
      <c r="D40" s="67"/>
      <c r="E40" s="67"/>
    </row>
    <row r="41" spans="1:5" ht="12" customHeight="1" x14ac:dyDescent="0.25">
      <c r="A41" s="81" t="s">
        <v>60</v>
      </c>
      <c r="B41" s="81"/>
      <c r="C41" s="81"/>
      <c r="D41" s="81"/>
      <c r="E41" s="81"/>
    </row>
    <row r="42" spans="1:5" x14ac:dyDescent="0.25">
      <c r="B42" s="82" t="s">
        <v>16</v>
      </c>
      <c r="C42" s="82"/>
      <c r="D42" s="82"/>
      <c r="E42" s="5" t="s">
        <v>6</v>
      </c>
    </row>
    <row r="43" spans="1:5" x14ac:dyDescent="0.25">
      <c r="A43" s="25"/>
      <c r="B43" s="25"/>
      <c r="C43" s="25"/>
      <c r="D43" s="25"/>
      <c r="E43" s="25"/>
    </row>
    <row r="44" spans="1:5" ht="14.25" customHeight="1" x14ac:dyDescent="0.25">
      <c r="A44" s="81" t="s">
        <v>45</v>
      </c>
      <c r="B44" s="81"/>
      <c r="C44" s="81"/>
      <c r="D44" s="81"/>
      <c r="E44" s="81"/>
    </row>
    <row r="45" spans="1:5" x14ac:dyDescent="0.25">
      <c r="B45" s="82" t="s">
        <v>16</v>
      </c>
      <c r="C45" s="82"/>
      <c r="D45" s="82"/>
      <c r="E45" s="5" t="s">
        <v>6</v>
      </c>
    </row>
    <row r="46" spans="1:5" x14ac:dyDescent="0.25">
      <c r="A46" s="2" t="s">
        <v>53</v>
      </c>
    </row>
    <row r="47" spans="1:5" x14ac:dyDescent="0.25">
      <c r="A47" s="13" t="s">
        <v>28</v>
      </c>
    </row>
    <row r="48" spans="1:5" x14ac:dyDescent="0.25">
      <c r="A48" s="2" t="s">
        <v>37</v>
      </c>
      <c r="B48" s="14">
        <v>21018.46</v>
      </c>
    </row>
    <row r="49" spans="1:2" x14ac:dyDescent="0.25">
      <c r="A49" s="27" t="s">
        <v>61</v>
      </c>
      <c r="B49" s="15"/>
    </row>
    <row r="50" spans="1:2" x14ac:dyDescent="0.25">
      <c r="A50" s="2" t="s">
        <v>34</v>
      </c>
      <c r="B50" s="15">
        <v>203082.12</v>
      </c>
    </row>
    <row r="51" spans="1:2" x14ac:dyDescent="0.25">
      <c r="A51" s="2" t="s">
        <v>41</v>
      </c>
      <c r="B51" s="15">
        <f>350*3</f>
        <v>1050</v>
      </c>
    </row>
    <row r="52" spans="1:2" x14ac:dyDescent="0.25">
      <c r="A52" s="2" t="s">
        <v>42</v>
      </c>
      <c r="B52" s="15">
        <f>150*3</f>
        <v>450</v>
      </c>
    </row>
    <row r="53" spans="1:2" x14ac:dyDescent="0.25">
      <c r="A53" s="2" t="s">
        <v>39</v>
      </c>
      <c r="B53" s="19">
        <f>3*330</f>
        <v>990</v>
      </c>
    </row>
    <row r="54" spans="1:2" x14ac:dyDescent="0.25">
      <c r="A54" s="2" t="s">
        <v>33</v>
      </c>
      <c r="B54" s="15">
        <f>E32</f>
        <v>219647.67599999998</v>
      </c>
    </row>
    <row r="55" spans="1:2" x14ac:dyDescent="0.25">
      <c r="A55" s="16" t="s">
        <v>36</v>
      </c>
      <c r="B55" s="14">
        <f>B48+B50+B51+B53+B52-B54</f>
        <v>6942.9040000000095</v>
      </c>
    </row>
    <row r="57" spans="1:2" x14ac:dyDescent="0.25">
      <c r="B57" s="2">
        <v>21018.46</v>
      </c>
    </row>
  </sheetData>
  <mergeCells count="29">
    <mergeCell ref="A40:E40"/>
    <mergeCell ref="A41:E41"/>
    <mergeCell ref="B42:D42"/>
    <mergeCell ref="A44:E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topLeftCell="A31" zoomScaleSheetLayoutView="100" workbookViewId="0">
      <selection activeCell="H40" sqref="H4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68" t="s">
        <v>9</v>
      </c>
      <c r="B1" s="68"/>
      <c r="C1" s="68"/>
      <c r="D1" s="68"/>
      <c r="E1" s="68"/>
    </row>
    <row r="2" spans="1:5" ht="33.75" customHeight="1" x14ac:dyDescent="0.25">
      <c r="A2" s="69" t="s">
        <v>10</v>
      </c>
      <c r="B2" s="70"/>
      <c r="C2" s="70"/>
      <c r="D2" s="70"/>
      <c r="E2" s="70"/>
    </row>
    <row r="3" spans="1:5" x14ac:dyDescent="0.25">
      <c r="A3" s="71" t="s">
        <v>62</v>
      </c>
      <c r="B3" s="71"/>
      <c r="C3" s="71"/>
      <c r="D3" s="71"/>
      <c r="E3" s="71"/>
    </row>
    <row r="4" spans="1:5" s="1" customFormat="1" ht="15.75" x14ac:dyDescent="0.25">
      <c r="A4" s="20" t="s">
        <v>11</v>
      </c>
      <c r="B4" s="4"/>
      <c r="C4" s="4"/>
      <c r="D4" s="72" t="s">
        <v>63</v>
      </c>
      <c r="E4" s="72"/>
    </row>
    <row r="5" spans="1:5" ht="12" customHeight="1" x14ac:dyDescent="0.25">
      <c r="A5" s="30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3" t="s">
        <v>21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67" t="s">
        <v>43</v>
      </c>
      <c r="B9" s="67"/>
      <c r="C9" s="67"/>
      <c r="D9" s="67"/>
      <c r="E9" s="67"/>
    </row>
    <row r="10" spans="1:5" ht="27.75" customHeight="1" x14ac:dyDescent="0.25">
      <c r="A10" s="75" t="s">
        <v>30</v>
      </c>
      <c r="B10" s="76"/>
      <c r="C10" s="76"/>
      <c r="D10" s="76"/>
      <c r="E10" s="76"/>
    </row>
    <row r="11" spans="1:5" ht="30.75" customHeight="1" x14ac:dyDescent="0.25">
      <c r="A11" s="67" t="s">
        <v>44</v>
      </c>
      <c r="B11" s="67"/>
      <c r="C11" s="67"/>
      <c r="D11" s="67"/>
      <c r="E11" s="67"/>
    </row>
    <row r="12" spans="1:5" x14ac:dyDescent="0.25">
      <c r="A12" s="74" t="s">
        <v>12</v>
      </c>
      <c r="B12" s="77"/>
      <c r="C12" s="77"/>
      <c r="D12" s="77"/>
      <c r="E12" s="77"/>
    </row>
    <row r="13" spans="1:5" x14ac:dyDescent="0.25">
      <c r="A13" s="67" t="s">
        <v>19</v>
      </c>
      <c r="B13" s="67"/>
      <c r="C13" s="67"/>
      <c r="D13" s="67"/>
      <c r="E13" s="67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67" t="s">
        <v>56</v>
      </c>
      <c r="B15" s="67"/>
      <c r="C15" s="67"/>
      <c r="D15" s="67"/>
      <c r="E15" s="67"/>
    </row>
    <row r="16" spans="1:5" x14ac:dyDescent="0.25">
      <c r="A16" s="74" t="s">
        <v>13</v>
      </c>
      <c r="B16" s="77"/>
      <c r="C16" s="77"/>
      <c r="D16" s="77"/>
      <c r="E16" s="77"/>
    </row>
    <row r="17" spans="1:7" ht="30" customHeight="1" x14ac:dyDescent="0.25">
      <c r="A17" s="67" t="s">
        <v>14</v>
      </c>
      <c r="B17" s="67"/>
      <c r="C17" s="67"/>
      <c r="D17" s="67"/>
      <c r="E17" s="67"/>
    </row>
    <row r="18" spans="1:7" ht="62.25" customHeight="1" x14ac:dyDescent="0.25">
      <c r="A18" s="67" t="s">
        <v>22</v>
      </c>
      <c r="B18" s="67"/>
      <c r="C18" s="67"/>
      <c r="D18" s="67"/>
      <c r="E18" s="67"/>
    </row>
    <row r="19" spans="1:7" ht="29.25" customHeight="1" x14ac:dyDescent="0.25">
      <c r="A19" s="79" t="s">
        <v>23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13.86</v>
      </c>
      <c r="E22" s="7">
        <f>D22*F20*G20</f>
        <v>116378.262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5.42</v>
      </c>
      <c r="E23" s="7">
        <f>D23*F20*G20</f>
        <v>45510.114000000001</v>
      </c>
      <c r="G23" s="17"/>
    </row>
    <row r="24" spans="1:7" ht="30" x14ac:dyDescent="0.25">
      <c r="A24" s="6" t="s">
        <v>46</v>
      </c>
      <c r="B24" s="8" t="s">
        <v>64</v>
      </c>
      <c r="C24" s="3" t="s">
        <v>47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64</v>
      </c>
      <c r="C25" s="3" t="s">
        <v>25</v>
      </c>
      <c r="D25" s="3"/>
      <c r="E25" s="18">
        <v>2316.7600000000002</v>
      </c>
      <c r="G25" s="17"/>
    </row>
    <row r="26" spans="1:7" x14ac:dyDescent="0.25">
      <c r="A26" s="6" t="s">
        <v>49</v>
      </c>
      <c r="B26" s="8" t="s">
        <v>64</v>
      </c>
      <c r="C26" s="3" t="s">
        <v>25</v>
      </c>
      <c r="D26" s="3"/>
      <c r="E26" s="18">
        <v>24997.64</v>
      </c>
      <c r="G26" s="17"/>
    </row>
    <row r="27" spans="1:7" x14ac:dyDescent="0.25">
      <c r="A27" s="6" t="s">
        <v>50</v>
      </c>
      <c r="B27" s="8" t="s">
        <v>64</v>
      </c>
      <c r="C27" s="3" t="s">
        <v>25</v>
      </c>
      <c r="D27" s="3"/>
      <c r="E27" s="18">
        <v>5703.6</v>
      </c>
      <c r="G27" s="17"/>
    </row>
    <row r="28" spans="1:7" x14ac:dyDescent="0.25">
      <c r="A28" s="6" t="s">
        <v>51</v>
      </c>
      <c r="B28" s="8" t="s">
        <v>64</v>
      </c>
      <c r="C28" s="3" t="s">
        <v>25</v>
      </c>
      <c r="D28" s="3"/>
      <c r="E28" s="2">
        <v>9800.2000000000007</v>
      </c>
      <c r="G28" s="17"/>
    </row>
    <row r="29" spans="1:7" x14ac:dyDescent="0.25">
      <c r="A29" s="6" t="s">
        <v>24</v>
      </c>
      <c r="B29" s="8" t="s">
        <v>64</v>
      </c>
      <c r="C29" s="3" t="s">
        <v>25</v>
      </c>
      <c r="D29" s="3"/>
      <c r="E29" s="7">
        <v>12443.94</v>
      </c>
      <c r="G29" s="17"/>
    </row>
    <row r="30" spans="1:7" x14ac:dyDescent="0.25">
      <c r="A30" s="6" t="s">
        <v>68</v>
      </c>
      <c r="B30" s="8" t="s">
        <v>72</v>
      </c>
      <c r="C30" s="3" t="s">
        <v>52</v>
      </c>
      <c r="D30" s="3">
        <v>3</v>
      </c>
      <c r="E30" s="7">
        <f>D30*235.95</f>
        <v>707.84999999999991</v>
      </c>
      <c r="G30" s="17"/>
    </row>
    <row r="31" spans="1:7" x14ac:dyDescent="0.25">
      <c r="A31" s="6" t="s">
        <v>77</v>
      </c>
      <c r="B31" s="8" t="s">
        <v>73</v>
      </c>
      <c r="C31" s="3" t="s">
        <v>52</v>
      </c>
      <c r="D31" s="3">
        <v>18.2</v>
      </c>
      <c r="E31" s="7">
        <f t="shared" ref="E31:E35" si="0">D31*235.95</f>
        <v>4294.29</v>
      </c>
      <c r="G31" s="17"/>
    </row>
    <row r="32" spans="1:7" x14ac:dyDescent="0.25">
      <c r="A32" s="6" t="s">
        <v>69</v>
      </c>
      <c r="B32" s="8" t="s">
        <v>73</v>
      </c>
      <c r="C32" s="3" t="s">
        <v>52</v>
      </c>
      <c r="D32" s="3">
        <v>4</v>
      </c>
      <c r="E32" s="7">
        <f t="shared" si="0"/>
        <v>943.8</v>
      </c>
      <c r="G32" s="17"/>
    </row>
    <row r="33" spans="1:7" hidden="1" x14ac:dyDescent="0.25">
      <c r="A33" s="6" t="s">
        <v>76</v>
      </c>
      <c r="B33" s="8" t="s">
        <v>74</v>
      </c>
      <c r="C33" s="3" t="s">
        <v>52</v>
      </c>
      <c r="D33" s="3">
        <v>0</v>
      </c>
      <c r="E33" s="7">
        <f t="shared" si="0"/>
        <v>0</v>
      </c>
      <c r="G33" s="17"/>
    </row>
    <row r="34" spans="1:7" x14ac:dyDescent="0.25">
      <c r="A34" s="6" t="s">
        <v>70</v>
      </c>
      <c r="B34" s="8" t="s">
        <v>74</v>
      </c>
      <c r="C34" s="3" t="s">
        <v>52</v>
      </c>
      <c r="D34" s="3">
        <v>4</v>
      </c>
      <c r="E34" s="7">
        <f t="shared" si="0"/>
        <v>943.8</v>
      </c>
      <c r="G34" s="17"/>
    </row>
    <row r="35" spans="1:7" x14ac:dyDescent="0.25">
      <c r="A35" s="6" t="s">
        <v>71</v>
      </c>
      <c r="B35" s="8" t="s">
        <v>75</v>
      </c>
      <c r="C35" s="3" t="s">
        <v>52</v>
      </c>
      <c r="D35" s="3">
        <v>1.8</v>
      </c>
      <c r="E35" s="7">
        <f t="shared" si="0"/>
        <v>424.71</v>
      </c>
      <c r="G35" s="17"/>
    </row>
    <row r="36" spans="1:7" x14ac:dyDescent="0.25">
      <c r="A36" s="6"/>
      <c r="B36" s="8"/>
      <c r="C36" s="3"/>
      <c r="D36" s="3"/>
      <c r="E36" s="7"/>
      <c r="G36" s="17"/>
    </row>
    <row r="37" spans="1:7" s="13" customFormat="1" ht="14.25" x14ac:dyDescent="0.2">
      <c r="A37" s="9" t="s">
        <v>26</v>
      </c>
      <c r="B37" s="10"/>
      <c r="C37" s="11"/>
      <c r="D37" s="11"/>
      <c r="E37" s="12">
        <f>SUM(E22:E36)</f>
        <v>224464.96600000001</v>
      </c>
    </row>
    <row r="39" spans="1:7" ht="29.25" customHeight="1" x14ac:dyDescent="0.25">
      <c r="A39" s="80" t="s">
        <v>126</v>
      </c>
      <c r="B39" s="80"/>
      <c r="C39" s="80"/>
      <c r="D39" s="80"/>
      <c r="E39" s="80"/>
    </row>
    <row r="40" spans="1:7" ht="29.25" customHeight="1" x14ac:dyDescent="0.25">
      <c r="A40" s="67" t="s">
        <v>18</v>
      </c>
      <c r="B40" s="67"/>
      <c r="C40" s="67"/>
      <c r="D40" s="67"/>
      <c r="E40" s="67"/>
    </row>
    <row r="41" spans="1:7" x14ac:dyDescent="0.25">
      <c r="A41" s="67" t="s">
        <v>17</v>
      </c>
      <c r="B41" s="67"/>
      <c r="C41" s="67"/>
      <c r="D41" s="67"/>
      <c r="E41" s="67"/>
    </row>
    <row r="42" spans="1:7" ht="29.25" customHeight="1" x14ac:dyDescent="0.25">
      <c r="A42" s="67" t="s">
        <v>27</v>
      </c>
      <c r="B42" s="67"/>
      <c r="C42" s="67"/>
      <c r="D42" s="67"/>
      <c r="E42" s="67"/>
    </row>
    <row r="43" spans="1:7" ht="29.25" customHeight="1" x14ac:dyDescent="0.25">
      <c r="A43" s="28"/>
      <c r="B43" s="28"/>
      <c r="C43" s="28"/>
      <c r="D43" s="28"/>
      <c r="E43" s="28"/>
    </row>
    <row r="44" spans="1:7" x14ac:dyDescent="0.25">
      <c r="A44" s="78" t="s">
        <v>5</v>
      </c>
      <c r="B44" s="78"/>
      <c r="C44" s="78"/>
      <c r="D44" s="78"/>
      <c r="E44" s="78"/>
    </row>
    <row r="45" spans="1:7" x14ac:dyDescent="0.25">
      <c r="A45" s="67" t="s">
        <v>15</v>
      </c>
      <c r="B45" s="67"/>
      <c r="C45" s="67"/>
      <c r="D45" s="67"/>
      <c r="E45" s="67"/>
    </row>
    <row r="46" spans="1:7" ht="12" customHeight="1" x14ac:dyDescent="0.25">
      <c r="A46" s="81" t="s">
        <v>60</v>
      </c>
      <c r="B46" s="81"/>
      <c r="C46" s="81"/>
      <c r="D46" s="81"/>
      <c r="E46" s="81"/>
    </row>
    <row r="47" spans="1:7" x14ac:dyDescent="0.25">
      <c r="B47" s="82" t="s">
        <v>16</v>
      </c>
      <c r="C47" s="82"/>
      <c r="D47" s="82"/>
      <c r="E47" s="5" t="s">
        <v>6</v>
      </c>
    </row>
    <row r="48" spans="1:7" x14ac:dyDescent="0.25">
      <c r="A48" s="29"/>
      <c r="B48" s="29"/>
      <c r="C48" s="29"/>
      <c r="D48" s="29"/>
      <c r="E48" s="29"/>
    </row>
    <row r="49" spans="1:5" ht="14.25" customHeight="1" x14ac:dyDescent="0.25">
      <c r="A49" s="81" t="s">
        <v>45</v>
      </c>
      <c r="B49" s="81"/>
      <c r="C49" s="81"/>
      <c r="D49" s="81"/>
      <c r="E49" s="81"/>
    </row>
    <row r="50" spans="1:5" x14ac:dyDescent="0.25">
      <c r="B50" s="82" t="s">
        <v>16</v>
      </c>
      <c r="C50" s="82"/>
      <c r="D50" s="82"/>
      <c r="E50" s="5" t="s">
        <v>6</v>
      </c>
    </row>
    <row r="51" spans="1:5" x14ac:dyDescent="0.25">
      <c r="A51" s="2" t="s">
        <v>53</v>
      </c>
    </row>
    <row r="52" spans="1:5" x14ac:dyDescent="0.25">
      <c r="A52" s="13" t="s">
        <v>28</v>
      </c>
    </row>
    <row r="53" spans="1:5" x14ac:dyDescent="0.25">
      <c r="A53" s="2" t="s">
        <v>37</v>
      </c>
      <c r="B53" s="14">
        <f>'1кв'!B55</f>
        <v>6942.9040000000095</v>
      </c>
    </row>
    <row r="54" spans="1:5" x14ac:dyDescent="0.25">
      <c r="A54" s="31" t="s">
        <v>78</v>
      </c>
      <c r="B54" s="15"/>
    </row>
    <row r="55" spans="1:5" x14ac:dyDescent="0.25">
      <c r="A55" s="2" t="s">
        <v>34</v>
      </c>
      <c r="B55" s="15">
        <v>225152.47</v>
      </c>
    </row>
    <row r="56" spans="1:5" x14ac:dyDescent="0.25">
      <c r="A56" s="2" t="s">
        <v>41</v>
      </c>
      <c r="B56" s="15">
        <f>350*3</f>
        <v>1050</v>
      </c>
    </row>
    <row r="57" spans="1:5" x14ac:dyDescent="0.25">
      <c r="A57" s="2" t="s">
        <v>42</v>
      </c>
      <c r="B57" s="15">
        <f>150*3</f>
        <v>450</v>
      </c>
    </row>
    <row r="58" spans="1:5" x14ac:dyDescent="0.25">
      <c r="A58" s="2" t="s">
        <v>39</v>
      </c>
      <c r="B58" s="19">
        <f>3*330</f>
        <v>990</v>
      </c>
    </row>
    <row r="59" spans="1:5" x14ac:dyDescent="0.25">
      <c r="A59" s="2" t="s">
        <v>33</v>
      </c>
      <c r="B59" s="15">
        <f>E37</f>
        <v>224464.96600000001</v>
      </c>
    </row>
    <row r="60" spans="1:5" x14ac:dyDescent="0.25">
      <c r="A60" s="16" t="s">
        <v>36</v>
      </c>
      <c r="B60" s="14">
        <f>B53+B55+B56+B58+B57-B59</f>
        <v>10120.407999999996</v>
      </c>
    </row>
  </sheetData>
  <mergeCells count="29">
    <mergeCell ref="A45:E45"/>
    <mergeCell ref="A46:E46"/>
    <mergeCell ref="B47:D47"/>
    <mergeCell ref="A49:E49"/>
    <mergeCell ref="B50:D50"/>
    <mergeCell ref="A44:E44"/>
    <mergeCell ref="A14:E14"/>
    <mergeCell ref="A15:E15"/>
    <mergeCell ref="A16:E16"/>
    <mergeCell ref="A17:E17"/>
    <mergeCell ref="A18:E18"/>
    <mergeCell ref="A19:E19"/>
    <mergeCell ref="A20:E20"/>
    <mergeCell ref="A39:E39"/>
    <mergeCell ref="A40:E40"/>
    <mergeCell ref="A41:E41"/>
    <mergeCell ref="A42:E4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3" zoomScaleSheetLayoutView="100" workbookViewId="0">
      <selection activeCell="A32" sqref="A32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68" t="s">
        <v>9</v>
      </c>
      <c r="B1" s="68"/>
      <c r="C1" s="68"/>
      <c r="D1" s="68"/>
      <c r="E1" s="68"/>
    </row>
    <row r="2" spans="1:5" ht="33.75" customHeight="1" x14ac:dyDescent="0.25">
      <c r="A2" s="69" t="s">
        <v>10</v>
      </c>
      <c r="B2" s="70"/>
      <c r="C2" s="70"/>
      <c r="D2" s="70"/>
      <c r="E2" s="70"/>
    </row>
    <row r="3" spans="1:5" x14ac:dyDescent="0.25">
      <c r="A3" s="71" t="s">
        <v>65</v>
      </c>
      <c r="B3" s="71"/>
      <c r="C3" s="71"/>
      <c r="D3" s="71"/>
      <c r="E3" s="71"/>
    </row>
    <row r="4" spans="1:5" s="1" customFormat="1" ht="15.75" x14ac:dyDescent="0.25">
      <c r="A4" s="20" t="s">
        <v>11</v>
      </c>
      <c r="B4" s="4"/>
      <c r="C4" s="4"/>
      <c r="D4" s="72" t="s">
        <v>66</v>
      </c>
      <c r="E4" s="72"/>
    </row>
    <row r="5" spans="1:5" ht="12" customHeight="1" x14ac:dyDescent="0.25">
      <c r="A5" s="30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3" t="s">
        <v>21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67" t="s">
        <v>43</v>
      </c>
      <c r="B9" s="67"/>
      <c r="C9" s="67"/>
      <c r="D9" s="67"/>
      <c r="E9" s="67"/>
    </row>
    <row r="10" spans="1:5" ht="27.75" customHeight="1" x14ac:dyDescent="0.25">
      <c r="A10" s="75" t="s">
        <v>30</v>
      </c>
      <c r="B10" s="76"/>
      <c r="C10" s="76"/>
      <c r="D10" s="76"/>
      <c r="E10" s="76"/>
    </row>
    <row r="11" spans="1:5" ht="30.75" customHeight="1" x14ac:dyDescent="0.25">
      <c r="A11" s="67" t="s">
        <v>44</v>
      </c>
      <c r="B11" s="67"/>
      <c r="C11" s="67"/>
      <c r="D11" s="67"/>
      <c r="E11" s="67"/>
    </row>
    <row r="12" spans="1:5" x14ac:dyDescent="0.25">
      <c r="A12" s="74" t="s">
        <v>12</v>
      </c>
      <c r="B12" s="77"/>
      <c r="C12" s="77"/>
      <c r="D12" s="77"/>
      <c r="E12" s="77"/>
    </row>
    <row r="13" spans="1:5" x14ac:dyDescent="0.25">
      <c r="A13" s="67" t="s">
        <v>19</v>
      </c>
      <c r="B13" s="67"/>
      <c r="C13" s="67"/>
      <c r="D13" s="67"/>
      <c r="E13" s="67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67" t="s">
        <v>56</v>
      </c>
      <c r="B15" s="67"/>
      <c r="C15" s="67"/>
      <c r="D15" s="67"/>
      <c r="E15" s="67"/>
    </row>
    <row r="16" spans="1:5" x14ac:dyDescent="0.25">
      <c r="A16" s="74" t="s">
        <v>13</v>
      </c>
      <c r="B16" s="77"/>
      <c r="C16" s="77"/>
      <c r="D16" s="77"/>
      <c r="E16" s="77"/>
    </row>
    <row r="17" spans="1:7" ht="30" customHeight="1" x14ac:dyDescent="0.25">
      <c r="A17" s="67" t="s">
        <v>14</v>
      </c>
      <c r="B17" s="67"/>
      <c r="C17" s="67"/>
      <c r="D17" s="67"/>
      <c r="E17" s="67"/>
    </row>
    <row r="18" spans="1:7" ht="62.25" customHeight="1" x14ac:dyDescent="0.25">
      <c r="A18" s="67" t="s">
        <v>22</v>
      </c>
      <c r="B18" s="67"/>
      <c r="C18" s="67"/>
      <c r="D18" s="67"/>
      <c r="E18" s="67"/>
    </row>
    <row r="19" spans="1:7" ht="29.25" customHeight="1" x14ac:dyDescent="0.25">
      <c r="A19" s="79" t="s">
        <v>23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15.51</v>
      </c>
      <c r="E22" s="7">
        <f>D22*F20*G20</f>
        <v>130232.817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6.06</v>
      </c>
      <c r="E23" s="7">
        <f>D23*F20*G20</f>
        <v>50884.001999999993</v>
      </c>
      <c r="G23" s="17"/>
    </row>
    <row r="24" spans="1:7" ht="30" x14ac:dyDescent="0.25">
      <c r="A24" s="6" t="s">
        <v>46</v>
      </c>
      <c r="B24" s="8" t="s">
        <v>67</v>
      </c>
      <c r="C24" s="3" t="s">
        <v>47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67</v>
      </c>
      <c r="C25" s="3" t="s">
        <v>25</v>
      </c>
      <c r="D25" s="3"/>
      <c r="E25" s="18">
        <v>5047.59</v>
      </c>
      <c r="G25" s="17"/>
    </row>
    <row r="26" spans="1:7" x14ac:dyDescent="0.25">
      <c r="A26" s="6" t="s">
        <v>49</v>
      </c>
      <c r="B26" s="8" t="s">
        <v>67</v>
      </c>
      <c r="C26" s="3" t="s">
        <v>25</v>
      </c>
      <c r="D26" s="3"/>
      <c r="E26" s="18">
        <v>32870.28</v>
      </c>
      <c r="G26" s="17"/>
    </row>
    <row r="27" spans="1:7" x14ac:dyDescent="0.25">
      <c r="A27" s="6" t="s">
        <v>50</v>
      </c>
      <c r="B27" s="8" t="s">
        <v>67</v>
      </c>
      <c r="C27" s="3" t="s">
        <v>25</v>
      </c>
      <c r="D27" s="3"/>
      <c r="E27" s="18">
        <v>8657.25</v>
      </c>
      <c r="G27" s="17"/>
    </row>
    <row r="28" spans="1:7" x14ac:dyDescent="0.25">
      <c r="A28" s="6" t="s">
        <v>51</v>
      </c>
      <c r="B28" s="8" t="s">
        <v>67</v>
      </c>
      <c r="C28" s="3" t="s">
        <v>25</v>
      </c>
      <c r="D28" s="3"/>
      <c r="E28" s="2">
        <v>16019.67</v>
      </c>
      <c r="G28" s="17"/>
    </row>
    <row r="29" spans="1:7" x14ac:dyDescent="0.25">
      <c r="A29" s="6" t="s">
        <v>24</v>
      </c>
      <c r="B29" s="8" t="s">
        <v>67</v>
      </c>
      <c r="C29" s="3" t="s">
        <v>25</v>
      </c>
      <c r="D29" s="3"/>
      <c r="E29" s="7">
        <v>6070.05</v>
      </c>
      <c r="G29" s="17"/>
    </row>
    <row r="30" spans="1:7" x14ac:dyDescent="0.25">
      <c r="A30" s="6" t="s">
        <v>83</v>
      </c>
      <c r="B30" s="8" t="s">
        <v>67</v>
      </c>
      <c r="C30" s="3" t="s">
        <v>25</v>
      </c>
      <c r="D30" s="3"/>
      <c r="E30" s="7">
        <v>11000</v>
      </c>
      <c r="G30" s="17"/>
    </row>
    <row r="31" spans="1:7" x14ac:dyDescent="0.25">
      <c r="A31" s="6" t="s">
        <v>79</v>
      </c>
      <c r="B31" s="8" t="s">
        <v>81</v>
      </c>
      <c r="C31" s="3" t="s">
        <v>52</v>
      </c>
      <c r="D31" s="3">
        <v>8</v>
      </c>
      <c r="E31" s="7">
        <f>D31*260.07</f>
        <v>2080.56</v>
      </c>
      <c r="G31" s="17"/>
    </row>
    <row r="32" spans="1:7" ht="30" x14ac:dyDescent="0.25">
      <c r="A32" s="6" t="s">
        <v>80</v>
      </c>
      <c r="B32" s="8" t="s">
        <v>82</v>
      </c>
      <c r="C32" s="3" t="s">
        <v>25</v>
      </c>
      <c r="D32" s="3"/>
      <c r="E32" s="7">
        <v>46449.04</v>
      </c>
      <c r="G32" s="17"/>
    </row>
    <row r="33" spans="1:7" x14ac:dyDescent="0.25">
      <c r="A33" s="22"/>
      <c r="B33" s="8"/>
      <c r="C33" s="23"/>
      <c r="D33" s="21"/>
      <c r="E33" s="7"/>
      <c r="G33" s="17"/>
    </row>
    <row r="34" spans="1:7" s="13" customFormat="1" ht="14.25" x14ac:dyDescent="0.2">
      <c r="A34" s="9" t="s">
        <v>26</v>
      </c>
      <c r="B34" s="10"/>
      <c r="C34" s="11"/>
      <c r="D34" s="11"/>
      <c r="E34" s="12">
        <f>SUM(E22:E33)</f>
        <v>309311.25899999996</v>
      </c>
    </row>
    <row r="36" spans="1:7" ht="29.25" customHeight="1" x14ac:dyDescent="0.25">
      <c r="A36" s="80" t="s">
        <v>84</v>
      </c>
      <c r="B36" s="80"/>
      <c r="C36" s="80"/>
      <c r="D36" s="80"/>
      <c r="E36" s="80"/>
    </row>
    <row r="37" spans="1:7" ht="29.25" customHeight="1" x14ac:dyDescent="0.25">
      <c r="A37" s="67" t="s">
        <v>18</v>
      </c>
      <c r="B37" s="67"/>
      <c r="C37" s="67"/>
      <c r="D37" s="67"/>
      <c r="E37" s="67"/>
    </row>
    <row r="38" spans="1:7" x14ac:dyDescent="0.25">
      <c r="A38" s="67" t="s">
        <v>17</v>
      </c>
      <c r="B38" s="67"/>
      <c r="C38" s="67"/>
      <c r="D38" s="67"/>
      <c r="E38" s="67"/>
    </row>
    <row r="39" spans="1:7" ht="29.25" customHeight="1" x14ac:dyDescent="0.25">
      <c r="A39" s="67" t="s">
        <v>27</v>
      </c>
      <c r="B39" s="67"/>
      <c r="C39" s="67"/>
      <c r="D39" s="67"/>
      <c r="E39" s="67"/>
    </row>
    <row r="40" spans="1:7" ht="29.25" customHeight="1" x14ac:dyDescent="0.25">
      <c r="A40" s="28"/>
      <c r="B40" s="28"/>
      <c r="C40" s="28"/>
      <c r="D40" s="28"/>
      <c r="E40" s="28"/>
    </row>
    <row r="41" spans="1:7" x14ac:dyDescent="0.25">
      <c r="A41" s="78" t="s">
        <v>5</v>
      </c>
      <c r="B41" s="78"/>
      <c r="C41" s="78"/>
      <c r="D41" s="78"/>
      <c r="E41" s="78"/>
    </row>
    <row r="42" spans="1:7" x14ac:dyDescent="0.25">
      <c r="A42" s="67" t="s">
        <v>15</v>
      </c>
      <c r="B42" s="67"/>
      <c r="C42" s="67"/>
      <c r="D42" s="67"/>
      <c r="E42" s="67"/>
    </row>
    <row r="43" spans="1:7" ht="12" customHeight="1" x14ac:dyDescent="0.25">
      <c r="A43" s="81" t="s">
        <v>60</v>
      </c>
      <c r="B43" s="81"/>
      <c r="C43" s="81"/>
      <c r="D43" s="81"/>
      <c r="E43" s="81"/>
    </row>
    <row r="44" spans="1:7" x14ac:dyDescent="0.25">
      <c r="B44" s="82" t="s">
        <v>16</v>
      </c>
      <c r="C44" s="82"/>
      <c r="D44" s="82"/>
      <c r="E44" s="5" t="s">
        <v>6</v>
      </c>
    </row>
    <row r="45" spans="1:7" x14ac:dyDescent="0.25">
      <c r="A45" s="29"/>
      <c r="B45" s="29"/>
      <c r="C45" s="29"/>
      <c r="D45" s="29"/>
      <c r="E45" s="29"/>
    </row>
    <row r="46" spans="1:7" ht="14.25" customHeight="1" x14ac:dyDescent="0.25">
      <c r="A46" s="81" t="s">
        <v>45</v>
      </c>
      <c r="B46" s="81"/>
      <c r="C46" s="81"/>
      <c r="D46" s="81"/>
      <c r="E46" s="81"/>
    </row>
    <row r="47" spans="1:7" x14ac:dyDescent="0.25">
      <c r="B47" s="82" t="s">
        <v>16</v>
      </c>
      <c r="C47" s="82"/>
      <c r="D47" s="82"/>
      <c r="E47" s="5" t="s">
        <v>6</v>
      </c>
    </row>
    <row r="48" spans="1:7" x14ac:dyDescent="0.25">
      <c r="A48" s="2" t="s">
        <v>53</v>
      </c>
    </row>
    <row r="49" spans="1:2" x14ac:dyDescent="0.25">
      <c r="A49" s="13" t="s">
        <v>28</v>
      </c>
    </row>
    <row r="50" spans="1:2" x14ac:dyDescent="0.25">
      <c r="A50" s="2" t="s">
        <v>37</v>
      </c>
      <c r="B50" s="14">
        <f>'2кв'!B60</f>
        <v>10120.407999999996</v>
      </c>
    </row>
    <row r="51" spans="1:2" x14ac:dyDescent="0.25">
      <c r="A51" s="31" t="s">
        <v>85</v>
      </c>
      <c r="B51" s="15"/>
    </row>
    <row r="52" spans="1:2" x14ac:dyDescent="0.25">
      <c r="A52" s="2" t="s">
        <v>34</v>
      </c>
      <c r="B52" s="15">
        <v>237989.83</v>
      </c>
    </row>
    <row r="53" spans="1:2" x14ac:dyDescent="0.25">
      <c r="A53" s="2" t="s">
        <v>41</v>
      </c>
      <c r="B53" s="15">
        <f>350*3</f>
        <v>1050</v>
      </c>
    </row>
    <row r="54" spans="1:2" x14ac:dyDescent="0.25">
      <c r="A54" s="2" t="s">
        <v>42</v>
      </c>
      <c r="B54" s="15">
        <f>150*3</f>
        <v>450</v>
      </c>
    </row>
    <row r="55" spans="1:2" x14ac:dyDescent="0.25">
      <c r="A55" s="2" t="s">
        <v>39</v>
      </c>
      <c r="B55" s="19">
        <f>3*330</f>
        <v>990</v>
      </c>
    </row>
    <row r="56" spans="1:2" x14ac:dyDescent="0.25">
      <c r="A56" s="2" t="s">
        <v>33</v>
      </c>
      <c r="B56" s="15">
        <f>E34</f>
        <v>309311.25899999996</v>
      </c>
    </row>
    <row r="57" spans="1:2" x14ac:dyDescent="0.25">
      <c r="A57" s="16" t="s">
        <v>36</v>
      </c>
      <c r="B57" s="14">
        <f>B50+B52+B53+B55+B54-B56</f>
        <v>-58711.020999999979</v>
      </c>
    </row>
  </sheetData>
  <mergeCells count="29">
    <mergeCell ref="A42:E42"/>
    <mergeCell ref="A43:E43"/>
    <mergeCell ref="B44:D44"/>
    <mergeCell ref="A46:E46"/>
    <mergeCell ref="B47:D47"/>
    <mergeCell ref="A41:E41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37" zoomScaleSheetLayoutView="100" workbookViewId="0">
      <selection activeCell="A24" sqref="A24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68" t="s">
        <v>9</v>
      </c>
      <c r="B1" s="68"/>
      <c r="C1" s="68"/>
      <c r="D1" s="68"/>
      <c r="E1" s="68"/>
    </row>
    <row r="2" spans="1:5" ht="33.75" customHeight="1" x14ac:dyDescent="0.25">
      <c r="A2" s="69" t="s">
        <v>10</v>
      </c>
      <c r="B2" s="70"/>
      <c r="C2" s="70"/>
      <c r="D2" s="70"/>
      <c r="E2" s="70"/>
    </row>
    <row r="3" spans="1:5" x14ac:dyDescent="0.25">
      <c r="A3" s="71" t="s">
        <v>86</v>
      </c>
      <c r="B3" s="71"/>
      <c r="C3" s="71"/>
      <c r="D3" s="71"/>
      <c r="E3" s="71"/>
    </row>
    <row r="4" spans="1:5" s="1" customFormat="1" ht="15.75" x14ac:dyDescent="0.25">
      <c r="A4" s="20" t="s">
        <v>11</v>
      </c>
      <c r="B4" s="4"/>
      <c r="C4" s="4"/>
      <c r="E4" s="36" t="s">
        <v>87</v>
      </c>
    </row>
    <row r="5" spans="1:5" ht="12" customHeight="1" x14ac:dyDescent="0.25">
      <c r="A5" s="34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3" t="s">
        <v>21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67" t="s">
        <v>43</v>
      </c>
      <c r="B9" s="67"/>
      <c r="C9" s="67"/>
      <c r="D9" s="67"/>
      <c r="E9" s="67"/>
    </row>
    <row r="10" spans="1:5" ht="27.75" customHeight="1" x14ac:dyDescent="0.25">
      <c r="A10" s="75" t="s">
        <v>30</v>
      </c>
      <c r="B10" s="76"/>
      <c r="C10" s="76"/>
      <c r="D10" s="76"/>
      <c r="E10" s="76"/>
    </row>
    <row r="11" spans="1:5" ht="30.75" customHeight="1" x14ac:dyDescent="0.25">
      <c r="A11" s="67" t="s">
        <v>44</v>
      </c>
      <c r="B11" s="67"/>
      <c r="C11" s="67"/>
      <c r="D11" s="67"/>
      <c r="E11" s="67"/>
    </row>
    <row r="12" spans="1:5" x14ac:dyDescent="0.25">
      <c r="A12" s="74" t="s">
        <v>12</v>
      </c>
      <c r="B12" s="77"/>
      <c r="C12" s="77"/>
      <c r="D12" s="77"/>
      <c r="E12" s="77"/>
    </row>
    <row r="13" spans="1:5" x14ac:dyDescent="0.25">
      <c r="A13" s="67" t="s">
        <v>19</v>
      </c>
      <c r="B13" s="67"/>
      <c r="C13" s="67"/>
      <c r="D13" s="67"/>
      <c r="E13" s="67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67" t="s">
        <v>56</v>
      </c>
      <c r="B15" s="67"/>
      <c r="C15" s="67"/>
      <c r="D15" s="67"/>
      <c r="E15" s="67"/>
    </row>
    <row r="16" spans="1:5" x14ac:dyDescent="0.25">
      <c r="A16" s="74" t="s">
        <v>13</v>
      </c>
      <c r="B16" s="77"/>
      <c r="C16" s="77"/>
      <c r="D16" s="77"/>
      <c r="E16" s="77"/>
    </row>
    <row r="17" spans="1:7" ht="30" customHeight="1" x14ac:dyDescent="0.25">
      <c r="A17" s="67" t="s">
        <v>14</v>
      </c>
      <c r="B17" s="67"/>
      <c r="C17" s="67"/>
      <c r="D17" s="67"/>
      <c r="E17" s="67"/>
    </row>
    <row r="18" spans="1:7" ht="62.25" customHeight="1" x14ac:dyDescent="0.25">
      <c r="A18" s="67" t="s">
        <v>22</v>
      </c>
      <c r="B18" s="67"/>
      <c r="C18" s="67"/>
      <c r="D18" s="67"/>
      <c r="E18" s="67"/>
    </row>
    <row r="19" spans="1:7" ht="29.25" customHeight="1" x14ac:dyDescent="0.25">
      <c r="A19" s="79" t="s">
        <v>23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15.51</v>
      </c>
      <c r="E22" s="7">
        <f>D22*F20*G20</f>
        <v>130232.817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6.06</v>
      </c>
      <c r="E23" s="7">
        <f>D23*F20*G20</f>
        <v>50884.001999999993</v>
      </c>
      <c r="G23" s="17"/>
    </row>
    <row r="24" spans="1:7" ht="30" x14ac:dyDescent="0.25">
      <c r="A24" s="6" t="s">
        <v>46</v>
      </c>
      <c r="B24" s="8" t="s">
        <v>88</v>
      </c>
      <c r="C24" s="3" t="s">
        <v>47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88</v>
      </c>
      <c r="C25" s="3" t="s">
        <v>25</v>
      </c>
      <c r="D25" s="3"/>
      <c r="E25" s="18">
        <v>1266.44</v>
      </c>
      <c r="G25" s="17"/>
    </row>
    <row r="26" spans="1:7" x14ac:dyDescent="0.25">
      <c r="A26" s="6" t="s">
        <v>49</v>
      </c>
      <c r="B26" s="8" t="s">
        <v>88</v>
      </c>
      <c r="C26" s="3" t="s">
        <v>25</v>
      </c>
      <c r="D26" s="3"/>
      <c r="E26" s="18">
        <v>27309.119999999999</v>
      </c>
      <c r="G26" s="17"/>
    </row>
    <row r="27" spans="1:7" x14ac:dyDescent="0.25">
      <c r="A27" s="6" t="s">
        <v>50</v>
      </c>
      <c r="B27" s="8" t="s">
        <v>88</v>
      </c>
      <c r="C27" s="3" t="s">
        <v>25</v>
      </c>
      <c r="D27" s="3"/>
      <c r="E27" s="18">
        <v>7876.4</v>
      </c>
      <c r="G27" s="17"/>
    </row>
    <row r="28" spans="1:7" x14ac:dyDescent="0.25">
      <c r="A28" s="6" t="s">
        <v>51</v>
      </c>
      <c r="B28" s="8" t="s">
        <v>88</v>
      </c>
      <c r="C28" s="3" t="s">
        <v>25</v>
      </c>
      <c r="D28" s="3"/>
      <c r="E28" s="2">
        <v>7318.67</v>
      </c>
      <c r="G28" s="17"/>
    </row>
    <row r="29" spans="1:7" x14ac:dyDescent="0.25">
      <c r="A29" s="6" t="s">
        <v>24</v>
      </c>
      <c r="B29" s="8" t="s">
        <v>88</v>
      </c>
      <c r="C29" s="3" t="s">
        <v>25</v>
      </c>
      <c r="D29" s="3"/>
      <c r="E29" s="7">
        <v>1172.96</v>
      </c>
      <c r="G29" s="17"/>
    </row>
    <row r="30" spans="1:7" ht="30" x14ac:dyDescent="0.25">
      <c r="A30" s="6" t="s">
        <v>90</v>
      </c>
      <c r="B30" s="8" t="s">
        <v>89</v>
      </c>
      <c r="C30" s="3" t="s">
        <v>52</v>
      </c>
      <c r="D30" s="3">
        <v>8</v>
      </c>
      <c r="E30" s="7">
        <f>D30*260.07</f>
        <v>2080.56</v>
      </c>
      <c r="G30" s="17"/>
    </row>
    <row r="31" spans="1:7" x14ac:dyDescent="0.25">
      <c r="A31" s="22"/>
      <c r="B31" s="8"/>
      <c r="C31" s="23"/>
      <c r="D31" s="21"/>
      <c r="E31" s="7"/>
      <c r="G31" s="17"/>
    </row>
    <row r="32" spans="1:7" s="13" customFormat="1" ht="14.25" x14ac:dyDescent="0.2">
      <c r="A32" s="9" t="s">
        <v>26</v>
      </c>
      <c r="B32" s="10"/>
      <c r="C32" s="11"/>
      <c r="D32" s="11"/>
      <c r="E32" s="12">
        <f>SUM(E22:E31)</f>
        <v>228140.96899999998</v>
      </c>
    </row>
    <row r="34" spans="1:5" ht="29.25" customHeight="1" x14ac:dyDescent="0.25">
      <c r="A34" s="80" t="s">
        <v>91</v>
      </c>
      <c r="B34" s="80"/>
      <c r="C34" s="80"/>
      <c r="D34" s="80"/>
      <c r="E34" s="80"/>
    </row>
    <row r="35" spans="1:5" ht="29.25" customHeight="1" x14ac:dyDescent="0.25">
      <c r="A35" s="67" t="s">
        <v>18</v>
      </c>
      <c r="B35" s="67"/>
      <c r="C35" s="67"/>
      <c r="D35" s="67"/>
      <c r="E35" s="67"/>
    </row>
    <row r="36" spans="1:5" x14ac:dyDescent="0.25">
      <c r="A36" s="67" t="s">
        <v>17</v>
      </c>
      <c r="B36" s="67"/>
      <c r="C36" s="67"/>
      <c r="D36" s="67"/>
      <c r="E36" s="67"/>
    </row>
    <row r="37" spans="1:5" ht="29.25" customHeight="1" x14ac:dyDescent="0.25">
      <c r="A37" s="67" t="s">
        <v>27</v>
      </c>
      <c r="B37" s="67"/>
      <c r="C37" s="67"/>
      <c r="D37" s="67"/>
      <c r="E37" s="67"/>
    </row>
    <row r="38" spans="1:5" ht="29.25" customHeight="1" x14ac:dyDescent="0.25">
      <c r="A38" s="32"/>
      <c r="B38" s="32"/>
      <c r="C38" s="32"/>
      <c r="D38" s="32"/>
      <c r="E38" s="32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67" t="s">
        <v>15</v>
      </c>
      <c r="B40" s="67"/>
      <c r="C40" s="67"/>
      <c r="D40" s="67"/>
      <c r="E40" s="67"/>
    </row>
    <row r="41" spans="1:5" ht="12" customHeight="1" x14ac:dyDescent="0.25">
      <c r="A41" s="81" t="s">
        <v>60</v>
      </c>
      <c r="B41" s="81"/>
      <c r="C41" s="81"/>
      <c r="D41" s="81"/>
      <c r="E41" s="81"/>
    </row>
    <row r="42" spans="1:5" x14ac:dyDescent="0.25">
      <c r="B42" s="82" t="s">
        <v>16</v>
      </c>
      <c r="C42" s="82"/>
      <c r="D42" s="82"/>
      <c r="E42" s="5" t="s">
        <v>6</v>
      </c>
    </row>
    <row r="43" spans="1:5" x14ac:dyDescent="0.25">
      <c r="A43" s="33"/>
      <c r="B43" s="33"/>
      <c r="C43" s="33"/>
      <c r="D43" s="33"/>
      <c r="E43" s="33"/>
    </row>
    <row r="44" spans="1:5" ht="14.25" customHeight="1" x14ac:dyDescent="0.25">
      <c r="A44" s="81" t="s">
        <v>45</v>
      </c>
      <c r="B44" s="81"/>
      <c r="C44" s="81"/>
      <c r="D44" s="81"/>
      <c r="E44" s="81"/>
    </row>
    <row r="45" spans="1:5" x14ac:dyDescent="0.25">
      <c r="B45" s="82" t="s">
        <v>16</v>
      </c>
      <c r="C45" s="82"/>
      <c r="D45" s="82"/>
      <c r="E45" s="5" t="s">
        <v>6</v>
      </c>
    </row>
    <row r="46" spans="1:5" x14ac:dyDescent="0.25">
      <c r="A46" s="2" t="s">
        <v>53</v>
      </c>
    </row>
    <row r="47" spans="1:5" x14ac:dyDescent="0.25">
      <c r="A47" s="13" t="s">
        <v>28</v>
      </c>
    </row>
    <row r="48" spans="1:5" x14ac:dyDescent="0.25">
      <c r="A48" s="2" t="s">
        <v>37</v>
      </c>
      <c r="B48" s="14">
        <f>'3кв'!B57</f>
        <v>-58711.020999999979</v>
      </c>
    </row>
    <row r="49" spans="1:2" x14ac:dyDescent="0.25">
      <c r="A49" s="35" t="s">
        <v>92</v>
      </c>
      <c r="B49" s="15"/>
    </row>
    <row r="50" spans="1:2" x14ac:dyDescent="0.25">
      <c r="A50" s="2" t="s">
        <v>34</v>
      </c>
      <c r="B50" s="15">
        <v>274027.69</v>
      </c>
    </row>
    <row r="51" spans="1:2" x14ac:dyDescent="0.25">
      <c r="A51" s="2" t="s">
        <v>41</v>
      </c>
      <c r="B51" s="15">
        <f>350*3</f>
        <v>1050</v>
      </c>
    </row>
    <row r="52" spans="1:2" x14ac:dyDescent="0.25">
      <c r="A52" s="2" t="s">
        <v>42</v>
      </c>
      <c r="B52" s="15">
        <f>150*3</f>
        <v>450</v>
      </c>
    </row>
    <row r="53" spans="1:2" x14ac:dyDescent="0.25">
      <c r="A53" s="2" t="s">
        <v>39</v>
      </c>
      <c r="B53" s="15">
        <f>3*330</f>
        <v>990</v>
      </c>
    </row>
    <row r="54" spans="1:2" x14ac:dyDescent="0.25">
      <c r="A54" s="2" t="s">
        <v>33</v>
      </c>
      <c r="B54" s="15">
        <f>E32</f>
        <v>228140.96899999998</v>
      </c>
    </row>
    <row r="55" spans="1:2" x14ac:dyDescent="0.25">
      <c r="A55" s="16" t="s">
        <v>36</v>
      </c>
      <c r="B55" s="14">
        <f>B48+B50+B51+B53+B52-B54</f>
        <v>-10334.299999999959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40:E40"/>
    <mergeCell ref="A41:E41"/>
    <mergeCell ref="B42:D42"/>
    <mergeCell ref="A44:E44"/>
    <mergeCell ref="B45:D45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22" zoomScaleSheetLayoutView="100" workbookViewId="0">
      <selection activeCell="B28" sqref="B28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3" t="s">
        <v>93</v>
      </c>
      <c r="B1" s="83"/>
      <c r="C1" s="83"/>
      <c r="D1" s="37"/>
    </row>
    <row r="2" spans="1:4" ht="15.75" x14ac:dyDescent="0.25">
      <c r="A2" s="84" t="s">
        <v>94</v>
      </c>
      <c r="B2" s="84"/>
      <c r="C2" s="84"/>
      <c r="D2" s="38"/>
    </row>
    <row r="3" spans="1:4" ht="15.75" x14ac:dyDescent="0.25">
      <c r="A3" s="84" t="s">
        <v>95</v>
      </c>
      <c r="B3" s="84"/>
      <c r="C3" s="84"/>
      <c r="D3" s="38"/>
    </row>
    <row r="4" spans="1:4" ht="15.75" x14ac:dyDescent="0.25">
      <c r="A4" s="83" t="s">
        <v>117</v>
      </c>
      <c r="B4" s="83"/>
      <c r="C4" s="83"/>
      <c r="D4" s="37"/>
    </row>
    <row r="5" spans="1:4" ht="15.75" x14ac:dyDescent="0.25">
      <c r="A5" s="85"/>
      <c r="B5" s="85"/>
      <c r="C5" s="85"/>
      <c r="D5" s="1"/>
    </row>
    <row r="6" spans="1:4" ht="15.75" x14ac:dyDescent="0.25">
      <c r="A6" s="38"/>
      <c r="B6" s="39" t="s">
        <v>96</v>
      </c>
      <c r="C6" s="40">
        <f>'1кв'!B48</f>
        <v>21018.46</v>
      </c>
      <c r="D6" s="41"/>
    </row>
    <row r="7" spans="1:4" ht="15.75" x14ac:dyDescent="0.25">
      <c r="A7" s="42" t="s">
        <v>97</v>
      </c>
      <c r="B7" s="39" t="s">
        <v>118</v>
      </c>
      <c r="C7" s="40"/>
      <c r="D7" s="41"/>
    </row>
    <row r="8" spans="1:4" ht="15.75" x14ac:dyDescent="0.25">
      <c r="A8" s="38"/>
      <c r="B8" s="43" t="s">
        <v>98</v>
      </c>
      <c r="C8" s="40"/>
      <c r="D8" s="41"/>
    </row>
    <row r="9" spans="1:4" ht="15.75" x14ac:dyDescent="0.25">
      <c r="A9" s="38"/>
      <c r="B9" s="6" t="s">
        <v>121</v>
      </c>
      <c r="C9" s="40"/>
      <c r="D9" s="41"/>
    </row>
    <row r="10" spans="1:4" ht="15.75" x14ac:dyDescent="0.25">
      <c r="A10" s="38"/>
      <c r="B10" s="6" t="s">
        <v>122</v>
      </c>
      <c r="C10" s="40"/>
      <c r="D10" s="41"/>
    </row>
    <row r="11" spans="1:4" ht="15.75" x14ac:dyDescent="0.25">
      <c r="A11" s="38"/>
      <c r="B11" s="6" t="s">
        <v>120</v>
      </c>
      <c r="C11" s="40"/>
      <c r="D11" s="41"/>
    </row>
    <row r="12" spans="1:4" ht="15.75" x14ac:dyDescent="0.25">
      <c r="A12" s="38"/>
      <c r="B12" s="6" t="s">
        <v>119</v>
      </c>
      <c r="C12" s="40"/>
      <c r="D12" s="41"/>
    </row>
    <row r="13" spans="1:4" ht="15.75" x14ac:dyDescent="0.25">
      <c r="B13" s="44" t="s">
        <v>99</v>
      </c>
      <c r="C13" s="45">
        <f>'1кв'!B50+'2кв'!B55+'3кв'!B52+'4кв'!B50</f>
        <v>940252.10999999987</v>
      </c>
      <c r="D13" s="46"/>
    </row>
    <row r="14" spans="1:4" ht="30" x14ac:dyDescent="0.25">
      <c r="B14" s="47" t="s">
        <v>100</v>
      </c>
      <c r="C14" s="45">
        <f>'1кв'!B51+'2кв'!B56+'3кв'!B53+'4кв'!B51</f>
        <v>4200</v>
      </c>
      <c r="D14" s="46"/>
    </row>
    <row r="15" spans="1:4" ht="30" x14ac:dyDescent="0.25">
      <c r="A15" s="42"/>
      <c r="B15" s="47" t="s">
        <v>102</v>
      </c>
      <c r="C15" s="45">
        <f>'1кв'!B52+'2кв'!B57+'3кв'!B54+'4кв'!B52</f>
        <v>1800</v>
      </c>
      <c r="D15" s="46"/>
    </row>
    <row r="16" spans="1:4" ht="30" x14ac:dyDescent="0.25">
      <c r="B16" s="47" t="s">
        <v>101</v>
      </c>
      <c r="C16" s="45">
        <f>'1кв'!B53+'2кв'!B58+'3кв'!B55+'4кв'!B53</f>
        <v>3960</v>
      </c>
      <c r="D16" s="46"/>
    </row>
    <row r="17" spans="1:5" ht="15.75" x14ac:dyDescent="0.25">
      <c r="A17" s="48"/>
      <c r="B17" s="44" t="s">
        <v>103</v>
      </c>
      <c r="C17" s="49">
        <f>SUM(C13:C16)</f>
        <v>950212.10999999987</v>
      </c>
      <c r="D17" s="41"/>
    </row>
    <row r="18" spans="1:5" ht="15.75" x14ac:dyDescent="0.25">
      <c r="A18" s="1"/>
      <c r="B18" s="86"/>
      <c r="C18" s="86"/>
      <c r="D18" s="50"/>
    </row>
    <row r="19" spans="1:5" ht="15.75" x14ac:dyDescent="0.25">
      <c r="A19" s="51" t="s">
        <v>104</v>
      </c>
      <c r="B19" s="52" t="s">
        <v>40</v>
      </c>
      <c r="C19" s="53">
        <f>'1кв'!E22+'2кв'!E22+'3кв'!E22+'4кв'!E22</f>
        <v>493222.158</v>
      </c>
      <c r="D19" s="50"/>
    </row>
    <row r="20" spans="1:5" ht="15.75" x14ac:dyDescent="0.25">
      <c r="A20" s="51"/>
      <c r="B20" s="54" t="s">
        <v>35</v>
      </c>
      <c r="C20" s="53">
        <f>'1кв'!E23+'2кв'!E23+'3кв'!E23+'4кв'!E23</f>
        <v>192788.23199999996</v>
      </c>
      <c r="D20" s="50"/>
    </row>
    <row r="21" spans="1:5" ht="15.75" x14ac:dyDescent="0.25">
      <c r="A21" s="51"/>
      <c r="B21" s="54" t="s">
        <v>46</v>
      </c>
      <c r="C21" s="53">
        <f>'1кв'!E24+'2кв'!E24+'3кв'!E24+'4кв'!E24</f>
        <v>0</v>
      </c>
      <c r="D21" s="50"/>
    </row>
    <row r="22" spans="1:5" ht="15.75" x14ac:dyDescent="0.25">
      <c r="A22" s="51"/>
      <c r="B22" s="6" t="s">
        <v>48</v>
      </c>
      <c r="C22" s="53">
        <f>'1кв'!E25+'2кв'!E25+'3кв'!E25+'4кв'!E25</f>
        <v>12203.28</v>
      </c>
      <c r="D22" s="50"/>
    </row>
    <row r="23" spans="1:5" ht="15.75" x14ac:dyDescent="0.25">
      <c r="A23" s="51"/>
      <c r="B23" s="6" t="s">
        <v>49</v>
      </c>
      <c r="C23" s="53">
        <f>'1кв'!E26+'2кв'!E26+'3кв'!E26+'4кв'!E26</f>
        <v>113356.88999999998</v>
      </c>
      <c r="D23" s="50"/>
    </row>
    <row r="24" spans="1:5" ht="15.75" x14ac:dyDescent="0.25">
      <c r="A24" s="51"/>
      <c r="B24" s="6" t="s">
        <v>50</v>
      </c>
      <c r="C24" s="53">
        <f>'1кв'!E27+'2кв'!E27+'3кв'!E27+'4кв'!E27</f>
        <v>28585.9</v>
      </c>
      <c r="D24" s="50"/>
    </row>
    <row r="25" spans="1:5" ht="15.75" x14ac:dyDescent="0.25">
      <c r="A25" s="51"/>
      <c r="B25" s="6" t="s">
        <v>51</v>
      </c>
      <c r="C25" s="53">
        <f>'1кв'!E28+'2кв'!E28+'3кв'!E28+'4кв'!E28</f>
        <v>45690.63</v>
      </c>
      <c r="D25" s="50"/>
    </row>
    <row r="26" spans="1:5" ht="15.75" x14ac:dyDescent="0.25">
      <c r="A26" s="1"/>
      <c r="B26" s="6" t="s">
        <v>24</v>
      </c>
      <c r="C26" s="53">
        <f>'1кв'!E29+'2кв'!E29+'3кв'!E29+'4кв'!E29</f>
        <v>25849.37</v>
      </c>
      <c r="D26" s="50">
        <f>C26-541.77</f>
        <v>25307.599999999999</v>
      </c>
      <c r="E26" s="55"/>
    </row>
    <row r="27" spans="1:5" ht="15.75" x14ac:dyDescent="0.25">
      <c r="A27" s="51"/>
      <c r="B27" s="56" t="s">
        <v>125</v>
      </c>
      <c r="C27" s="53">
        <f>'1кв'!E30+'2кв'!E30+'2кв'!E31+'2кв'!E32+'2кв'!E33+'2кв'!E34+'2кв'!E35+'3кв'!E31+'4кв'!E30</f>
        <v>12419.369999999999</v>
      </c>
      <c r="D27" s="50"/>
    </row>
    <row r="28" spans="1:5" ht="15.75" x14ac:dyDescent="0.25">
      <c r="A28" s="51"/>
      <c r="B28" s="57" t="s">
        <v>105</v>
      </c>
      <c r="C28" s="53">
        <f>SUM(C30:C32)</f>
        <v>57449.04</v>
      </c>
      <c r="D28" s="50"/>
    </row>
    <row r="29" spans="1:5" ht="15.75" x14ac:dyDescent="0.25">
      <c r="A29" s="51"/>
      <c r="B29" s="43" t="s">
        <v>98</v>
      </c>
      <c r="C29" s="53"/>
      <c r="D29" s="50"/>
    </row>
    <row r="30" spans="1:5" ht="15.75" x14ac:dyDescent="0.25">
      <c r="A30" s="51"/>
      <c r="B30" s="22" t="s">
        <v>123</v>
      </c>
      <c r="C30" s="53">
        <f>'3кв'!E30</f>
        <v>11000</v>
      </c>
      <c r="D30" s="50"/>
    </row>
    <row r="31" spans="1:5" ht="30" x14ac:dyDescent="0.25">
      <c r="A31" s="51"/>
      <c r="B31" s="22" t="s">
        <v>124</v>
      </c>
      <c r="C31" s="53">
        <f>'3кв'!E32</f>
        <v>46449.04</v>
      </c>
      <c r="D31" s="50"/>
    </row>
    <row r="32" spans="1:5" ht="15.75" x14ac:dyDescent="0.25">
      <c r="A32" s="51"/>
      <c r="B32" s="22"/>
      <c r="C32" s="53"/>
      <c r="D32" s="50"/>
    </row>
    <row r="33" spans="1:5" ht="15.75" x14ac:dyDescent="0.25">
      <c r="A33" s="1"/>
      <c r="B33" s="58" t="s">
        <v>106</v>
      </c>
      <c r="C33" s="59">
        <f>SUM(C19:C28)</f>
        <v>981564.87</v>
      </c>
      <c r="D33" s="50"/>
      <c r="E33" s="55"/>
    </row>
    <row r="34" spans="1:5" ht="15.75" x14ac:dyDescent="0.25">
      <c r="A34" s="1"/>
      <c r="B34" s="60" t="s">
        <v>107</v>
      </c>
      <c r="C34" s="61">
        <f>C6+C17-C33</f>
        <v>-10334.300000000163</v>
      </c>
      <c r="D34" s="50"/>
    </row>
    <row r="35" spans="1:5" ht="15.75" x14ac:dyDescent="0.25">
      <c r="A35" s="1"/>
      <c r="B35" s="42"/>
      <c r="C35" s="42"/>
      <c r="D35" s="50"/>
    </row>
    <row r="36" spans="1:5" ht="15.75" x14ac:dyDescent="0.25">
      <c r="A36" s="1"/>
      <c r="B36" s="62" t="s">
        <v>108</v>
      </c>
      <c r="C36" s="62"/>
      <c r="D36" s="50"/>
    </row>
    <row r="37" spans="1:5" ht="15.75" x14ac:dyDescent="0.25">
      <c r="A37" s="1"/>
      <c r="B37" s="62" t="s">
        <v>109</v>
      </c>
      <c r="C37" s="63">
        <v>96123.47</v>
      </c>
      <c r="D37" s="50"/>
    </row>
    <row r="38" spans="1:5" ht="15.75" x14ac:dyDescent="0.25">
      <c r="A38" s="1"/>
      <c r="B38" s="64" t="s">
        <v>110</v>
      </c>
      <c r="C38" s="65">
        <v>121051.67</v>
      </c>
      <c r="D38" s="50"/>
    </row>
    <row r="39" spans="1:5" ht="15.75" x14ac:dyDescent="0.25">
      <c r="A39" s="1"/>
      <c r="B39" s="62" t="s">
        <v>111</v>
      </c>
      <c r="C39" s="66">
        <f>C38-C37</f>
        <v>24928.199999999997</v>
      </c>
      <c r="D39" s="50"/>
    </row>
    <row r="40" spans="1:5" ht="15.75" x14ac:dyDescent="0.25">
      <c r="A40" s="1"/>
      <c r="B40" s="42"/>
      <c r="C40" s="42"/>
      <c r="D40" s="50"/>
    </row>
    <row r="41" spans="1:5" ht="15.75" x14ac:dyDescent="0.25">
      <c r="A41" s="1"/>
      <c r="B41" s="42"/>
      <c r="C41" s="42"/>
      <c r="D41" s="50"/>
    </row>
    <row r="42" spans="1:5" ht="15.75" x14ac:dyDescent="0.25">
      <c r="A42" s="1"/>
      <c r="B42" s="42"/>
      <c r="C42" s="42"/>
      <c r="D42" s="50"/>
    </row>
    <row r="43" spans="1:5" ht="15.75" x14ac:dyDescent="0.25">
      <c r="A43" s="1" t="s">
        <v>112</v>
      </c>
      <c r="B43" s="42" t="s">
        <v>113</v>
      </c>
      <c r="C43" s="42"/>
      <c r="D43" s="50"/>
    </row>
    <row r="44" spans="1:5" ht="15.75" x14ac:dyDescent="0.25">
      <c r="A44" s="1"/>
      <c r="B44" s="42" t="s">
        <v>114</v>
      </c>
      <c r="C44" s="42"/>
      <c r="D44" s="50"/>
    </row>
    <row r="45" spans="1:5" ht="15.75" x14ac:dyDescent="0.25">
      <c r="A45" s="1"/>
      <c r="B45" s="42" t="s">
        <v>115</v>
      </c>
      <c r="C45" s="42"/>
      <c r="D45" s="50"/>
    </row>
    <row r="46" spans="1:5" ht="15.75" x14ac:dyDescent="0.25">
      <c r="A46" s="1"/>
      <c r="B46" s="42"/>
      <c r="C46" s="42"/>
      <c r="D46" s="50"/>
    </row>
    <row r="47" spans="1:5" ht="15.75" x14ac:dyDescent="0.25">
      <c r="A47" s="1"/>
      <c r="B47" s="42"/>
      <c r="C47" s="42"/>
      <c r="D47" s="50"/>
    </row>
    <row r="48" spans="1:5" ht="15.75" x14ac:dyDescent="0.25">
      <c r="A48" s="1"/>
      <c r="B48" s="42" t="s">
        <v>116</v>
      </c>
      <c r="C48" s="42"/>
      <c r="D48" s="50"/>
    </row>
    <row r="49" spans="1:4" ht="15.75" x14ac:dyDescent="0.25">
      <c r="A49" s="1"/>
      <c r="B49" s="42"/>
      <c r="C49" s="42"/>
      <c r="D49" s="50"/>
    </row>
    <row r="50" spans="1:4" ht="15.75" x14ac:dyDescent="0.25">
      <c r="A50" s="1"/>
      <c r="B50" s="42"/>
      <c r="C50" s="42"/>
      <c r="D50" s="50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2024-03-26T06:51:47Z</dcterms:modified>
</cp:coreProperties>
</file>